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6) Tiskárny\2024\014\1 výzva\"/>
    </mc:Choice>
  </mc:AlternateContent>
  <xr:revisionPtr revIDLastSave="0" documentId="13_ncr:1_{8A68B382-1BA3-4B36-B08A-27CD2D2A551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4" l="1"/>
  <c r="G21" i="4" s="1"/>
  <c r="F22" i="4"/>
  <c r="G22" i="4" s="1"/>
  <c r="F23" i="4"/>
  <c r="G23" i="4" s="1"/>
  <c r="F24" i="4"/>
  <c r="G24" i="4" s="1"/>
  <c r="F25" i="4"/>
  <c r="G25" i="4" s="1"/>
  <c r="T8" i="1"/>
  <c r="S8" i="1"/>
  <c r="R11" i="1" s="1"/>
  <c r="D29" i="4"/>
  <c r="C12" i="4"/>
  <c r="P8" i="1"/>
  <c r="Q11" i="1" s="1"/>
  <c r="B2" i="4"/>
  <c r="F14" i="4" l="1"/>
  <c r="G14" i="4" s="1"/>
  <c r="F15" i="4"/>
  <c r="F16" i="4"/>
  <c r="F17" i="4"/>
  <c r="F18" i="4"/>
  <c r="F19" i="4"/>
  <c r="F20" i="4"/>
  <c r="F26" i="4"/>
  <c r="G26" i="4" l="1"/>
  <c r="G20" i="4"/>
  <c r="G19" i="4"/>
  <c r="G18" i="4"/>
  <c r="G17" i="4"/>
  <c r="G16" i="4"/>
  <c r="G15" i="4"/>
  <c r="G27" i="4" l="1"/>
  <c r="G28" i="4" s="1"/>
  <c r="G29" i="4" s="1"/>
  <c r="C9" i="4" l="1"/>
  <c r="H9" i="4" s="1"/>
</calcChain>
</file>

<file path=xl/sharedStrings.xml><?xml version="1.0" encoding="utf-8"?>
<sst xmlns="http://schemas.openxmlformats.org/spreadsheetml/2006/main" count="76" uniqueCount="64">
  <si>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</si>
  <si>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</si>
  <si>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</si>
  <si>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</si>
  <si>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</si>
  <si>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</si>
  <si>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</si>
  <si>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</si>
  <si>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</si>
  <si>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</si>
  <si>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</si>
  <si>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</si>
  <si>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</si>
  <si>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</si>
  <si>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</si>
  <si>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</si>
  <si>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</si>
  <si>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</si>
  <si>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</si>
  <si>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</si>
  <si>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</si>
  <si>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</si>
  <si>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</si>
  <si>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</si>
  <si>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</si>
  <si>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</si>
  <si>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</si>
  <si>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</si>
  <si>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</si>
  <si>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</si>
  <si>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</si>
  <si>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</si>
  <si>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</si>
  <si>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</si>
  <si>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</si>
  <si>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</si>
  <si>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</si>
  <si>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</si>
  <si>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</si>
  <si>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</si>
  <si>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</si>
  <si>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</si>
  <si>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</si>
  <si>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</si>
  <si>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</si>
  <si>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</si>
  <si>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</si>
  <si>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</si>
  <si>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</si>
  <si>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</si>
  <si>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</si>
  <si>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</si>
  <si>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</si>
  <si>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</si>
  <si>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</si>
  <si>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Pokud financováno z projektových prostředků, pak ŘEŠITEL uvede: NÁZEV A ČÍSLO DOTAČNÍHO PROJEKTU</t>
  </si>
  <si>
    <t>NE</t>
  </si>
  <si>
    <t>Dodání do určené místnosti.</t>
  </si>
  <si>
    <t xml:space="preserve">Tiskárny, kopírky, multifunkce II. 014 - 2024 </t>
  </si>
  <si>
    <t>Martin Cízl, DiS.,
Tel.: 37763 4768</t>
  </si>
  <si>
    <t>Riegrova 17, 
301 00 Plzeň, 
Koordinační centrum česko-německých výměn mládeže Tandem,
místnost RS 204</t>
  </si>
  <si>
    <t>Multifunkční kopírka A3/A4</t>
  </si>
  <si>
    <t xml:space="preserve">Barevná chodbová multifunkční kopírka / tiskárna / skener, formát A3.
Laserový tisk.
Rychlost min. 25 stran A4/minutu barevně i černobíle.
Oboustranný tisk (duplex).
Síťová karta.
Funkce SEND (odesílání do e-mailu / adresáře / USB / SD karty). 
Min. dva zásobníky na papír (A3 a A4 po cca 500 listů). 
Sešívačka uvnitř kopírky se zásobníkem: sešije najednou cca 50 listů (A4). 
Podavač originálů. 
Stolek pro multifunkční kopírku. 
Displej min. cca 10 palců. 
Rychlost tisku: min. 25 stran A4 za minutu, min. 12 stran A3 za minutu. 
Rozlišení: tisk min. 4 800 dpi ekvivalent x min. 1 200 dpi, skenování a kopírování min. 600 x 600 dpi. 
Paměť: min. 2 GB. 
Kopírování: opakované kopírování, třídění, automatická změna zásobníku, 2 a 4 orig. na jednu kopii. 
Skenování: čeronobílé i barevné, rychlost min. 180 orig za minutu. 
Operační systém windows. 
Včetně startovacích tonerů.
Včetně dopravy, instalce, nastavení a zaškolení.
Doporučený objem tisku za měsíc: cca 5 000 stran. </t>
  </si>
  <si>
    <t>30 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</si>
</sst>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2" fillId="0" borderId="0"/>
    <xf numFmtId="0" fontId="12" fillId="0" borderId="0"/>
    <xf numFmtId="0" fontId="12" fillId="0" borderId="0"/>
    <xf numFmtId="0" fontId="31" fillId="0" borderId="0" applyNumberFormat="0" applyFill="0" applyBorder="0" applyAlignment="0" applyProtection="0"/>
  </cellStyleXfs>
  <cellXfs count="144">
    <xf numFmtId="0" fontId="0" fillId="0" borderId="0" xfId="0"/>
    <xf numFmtId="0" fontId="14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5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6" fillId="0" borderId="0" xfId="0" applyFont="1" applyAlignment="1">
      <alignment horizontal="center" vertical="top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6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11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2" applyAlignment="1">
      <alignment horizontal="left"/>
    </xf>
    <xf numFmtId="0" fontId="13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0" fontId="12" fillId="0" borderId="0" xfId="2"/>
    <xf numFmtId="0" fontId="12" fillId="0" borderId="0" xfId="2" applyAlignment="1">
      <alignment vertical="center" wrapText="1"/>
    </xf>
    <xf numFmtId="49" fontId="12" fillId="0" borderId="0" xfId="2" applyNumberFormat="1" applyAlignment="1">
      <alignment vertical="center" wrapText="1"/>
    </xf>
    <xf numFmtId="0" fontId="23" fillId="0" borderId="0" xfId="2" applyFont="1" applyAlignment="1">
      <alignment vertical="center"/>
    </xf>
    <xf numFmtId="0" fontId="24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4" fillId="0" borderId="0" xfId="0" applyFont="1" applyAlignment="1">
      <alignment horizontal="center"/>
    </xf>
    <xf numFmtId="0" fontId="14" fillId="8" borderId="1" xfId="0" applyFont="1" applyFill="1" applyBorder="1"/>
    <xf numFmtId="0" fontId="0" fillId="9" borderId="1" xfId="0" applyFill="1" applyBorder="1"/>
    <xf numFmtId="0" fontId="17" fillId="0" borderId="0" xfId="0" applyFont="1" applyAlignment="1">
      <alignment horizontal="center" vertical="center" textRotation="90" wrapText="1"/>
    </xf>
    <xf numFmtId="0" fontId="17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30" fillId="0" borderId="0" xfId="0" applyFont="1" applyAlignment="1">
      <alignment horizontal="justify" vertical="center"/>
    </xf>
    <xf numFmtId="4" fontId="28" fillId="12" borderId="9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0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3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4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4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1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4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9" fillId="7" borderId="1" xfId="0" applyFont="1" applyFill="1" applyBorder="1" applyAlignment="1" applyProtection="1">
      <alignment vertical="center"/>
      <protection locked="0"/>
    </xf>
    <xf numFmtId="0" fontId="9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8" fillId="7" borderId="22" xfId="0" applyFont="1" applyFill="1" applyBorder="1" applyAlignment="1" applyProtection="1">
      <alignment vertical="center"/>
      <protection locked="0"/>
    </xf>
    <xf numFmtId="49" fontId="33" fillId="0" borderId="0" xfId="0" applyNumberFormat="1" applyFont="1" applyAlignment="1">
      <alignment vertical="top" wrapText="1"/>
    </xf>
    <xf numFmtId="3" fontId="0" fillId="2" borderId="3" xfId="0" applyNumberForma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21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3" borderId="28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 indent="1"/>
    </xf>
    <xf numFmtId="0" fontId="14" fillId="0" borderId="0" xfId="0" applyFont="1" applyAlignment="1">
      <alignment horizontal="left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7" fillId="0" borderId="0" xfId="2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6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horizontal="center" vertical="center"/>
    </xf>
    <xf numFmtId="0" fontId="26" fillId="2" borderId="0" xfId="0" applyFont="1" applyFill="1" applyAlignment="1">
      <alignment horizontal="left" vertical="center" wrapText="1"/>
    </xf>
    <xf numFmtId="0" fontId="26" fillId="2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7" fillId="0" borderId="0" xfId="0" applyFont="1" applyAlignment="1">
      <alignment horizontal="left" vertical="top" wrapText="1"/>
    </xf>
    <xf numFmtId="0" fontId="32" fillId="0" borderId="0" xfId="0" applyFont="1" applyAlignment="1">
      <alignment horizontal="left" vertical="top" wrapText="1"/>
    </xf>
    <xf numFmtId="0" fontId="14" fillId="2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left"/>
    </xf>
    <xf numFmtId="0" fontId="29" fillId="10" borderId="10" xfId="0" applyFont="1" applyFill="1" applyBorder="1" applyAlignment="1">
      <alignment horizontal="center" vertical="center"/>
    </xf>
    <xf numFmtId="0" fontId="29" fillId="10" borderId="11" xfId="0" applyFont="1" applyFill="1" applyBorder="1" applyAlignment="1">
      <alignment horizontal="center" vertical="center"/>
    </xf>
    <xf numFmtId="0" fontId="29" fillId="10" borderId="12" xfId="0" applyFont="1" applyFill="1" applyBorder="1" applyAlignment="1">
      <alignment horizontal="center" vertical="center"/>
    </xf>
    <xf numFmtId="4" fontId="28" fillId="9" borderId="13" xfId="0" applyNumberFormat="1" applyFont="1" applyFill="1" applyBorder="1" applyAlignment="1">
      <alignment horizontal="center" vertical="center"/>
    </xf>
    <xf numFmtId="4" fontId="28" fillId="9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4" fillId="5" borderId="4" xfId="0" applyFont="1" applyFill="1" applyBorder="1" applyAlignment="1" applyProtection="1">
      <alignment horizontal="center" vertical="center" wrapText="1"/>
      <protection locked="0"/>
    </xf>
    <xf numFmtId="164" fontId="19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C7" zoomScaleNormal="100" workbookViewId="0">
      <selection activeCell="G8" sqref="G8:H8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5.7109375" style="3" customWidth="1"/>
    <col min="4" max="4" width="9.7109375" style="39" bestFit="1" customWidth="1"/>
    <col min="5" max="5" width="9" style="2" bestFit="1" customWidth="1"/>
    <col min="6" max="6" width="117.85546875" style="3" customWidth="1"/>
    <col min="7" max="7" width="34" style="4" customWidth="1"/>
    <col min="8" max="8" width="27" style="4" customWidth="1"/>
    <col min="9" max="9" width="23.5703125" style="3" bestFit="1" customWidth="1"/>
    <col min="10" max="10" width="19.28515625" style="3" bestFit="1" customWidth="1"/>
    <col min="11" max="11" width="28.28515625" hidden="1" customWidth="1"/>
    <col min="12" max="12" width="36" customWidth="1"/>
    <col min="13" max="13" width="23.28515625" customWidth="1"/>
    <col min="14" max="14" width="39.7109375" style="3" customWidth="1"/>
    <col min="15" max="15" width="26.85546875" style="4" customWidth="1"/>
    <col min="16" max="16" width="20.7109375" style="4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5.85546875" style="5" customWidth="1"/>
  </cols>
  <sheetData>
    <row r="1" spans="1:22" ht="15.75" x14ac:dyDescent="0.25">
      <c r="B1" s="121" t="s">
        <v>50</v>
      </c>
      <c r="C1" s="122"/>
      <c r="D1" s="122"/>
    </row>
    <row r="2" spans="1:22" ht="18" customHeight="1" x14ac:dyDescent="0.25">
      <c r="B2" s="121" t="s">
        <v>58</v>
      </c>
      <c r="C2" s="121"/>
      <c r="D2" s="121"/>
      <c r="G2" s="98"/>
    </row>
    <row r="3" spans="1:22" ht="20.25" customHeight="1" x14ac:dyDescent="0.25">
      <c r="D3" s="2"/>
      <c r="G3" s="128"/>
      <c r="H3" s="128"/>
      <c r="I3" s="128"/>
      <c r="J3" s="128"/>
      <c r="K3" s="128"/>
      <c r="L3" s="128"/>
      <c r="M3" s="128"/>
      <c r="N3" s="128"/>
      <c r="O3" s="128"/>
      <c r="P3" s="3"/>
      <c r="T3" s="6"/>
      <c r="U3" s="7"/>
      <c r="V3" s="8"/>
    </row>
    <row r="4" spans="1:22" ht="17.25" customHeight="1" x14ac:dyDescent="0.25">
      <c r="B4" s="13"/>
      <c r="C4" s="9" t="s">
        <v>0</v>
      </c>
      <c r="D4" s="114"/>
      <c r="E4" s="114"/>
      <c r="F4" s="114"/>
      <c r="G4" s="128"/>
      <c r="H4" s="128"/>
      <c r="I4" s="128"/>
      <c r="J4" s="128"/>
      <c r="K4" s="128"/>
      <c r="L4" s="128"/>
      <c r="M4" s="128"/>
      <c r="N4" s="128"/>
      <c r="O4" s="128"/>
      <c r="P4" s="10"/>
      <c r="Q4" s="10"/>
      <c r="R4" s="10"/>
      <c r="S4" s="10"/>
      <c r="T4" s="10"/>
      <c r="V4" s="11"/>
    </row>
    <row r="5" spans="1:22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O5" s="15"/>
      <c r="P5" s="15"/>
      <c r="T5" s="6"/>
      <c r="V5" s="11"/>
    </row>
    <row r="6" spans="1:22" ht="36.75" customHeight="1" thickBot="1" x14ac:dyDescent="0.3">
      <c r="B6" s="16"/>
      <c r="C6" s="17"/>
      <c r="D6" s="2"/>
      <c r="G6" s="18" t="s">
        <v>2</v>
      </c>
      <c r="H6" s="58" t="s">
        <v>2</v>
      </c>
      <c r="O6" s="19"/>
      <c r="P6" s="19"/>
      <c r="R6" s="18" t="s">
        <v>2</v>
      </c>
      <c r="V6" s="11"/>
    </row>
    <row r="7" spans="1:22" ht="80.25" customHeight="1" thickTop="1" thickBot="1" x14ac:dyDescent="0.3">
      <c r="B7" s="20" t="s">
        <v>3</v>
      </c>
      <c r="C7" s="21" t="s">
        <v>39</v>
      </c>
      <c r="D7" s="21" t="s">
        <v>4</v>
      </c>
      <c r="E7" s="21" t="s">
        <v>40</v>
      </c>
      <c r="F7" s="21" t="s">
        <v>51</v>
      </c>
      <c r="G7" s="22" t="s">
        <v>5</v>
      </c>
      <c r="H7" s="22" t="s">
        <v>15</v>
      </c>
      <c r="I7" s="21" t="s">
        <v>41</v>
      </c>
      <c r="J7" s="21" t="s">
        <v>42</v>
      </c>
      <c r="K7" s="21" t="s">
        <v>55</v>
      </c>
      <c r="L7" s="21" t="s">
        <v>43</v>
      </c>
      <c r="M7" s="115" t="s">
        <v>44</v>
      </c>
      <c r="N7" s="21" t="s">
        <v>45</v>
      </c>
      <c r="O7" s="21" t="s">
        <v>53</v>
      </c>
      <c r="P7" s="21" t="s">
        <v>46</v>
      </c>
      <c r="Q7" s="21" t="s">
        <v>6</v>
      </c>
      <c r="R7" s="23" t="s">
        <v>7</v>
      </c>
      <c r="S7" s="115" t="s">
        <v>8</v>
      </c>
      <c r="T7" s="115" t="s">
        <v>9</v>
      </c>
      <c r="U7" s="21" t="s">
        <v>47</v>
      </c>
      <c r="V7" s="21" t="s">
        <v>48</v>
      </c>
    </row>
    <row r="8" spans="1:22" ht="366.75" customHeight="1" thickTop="1" thickBot="1" x14ac:dyDescent="0.3">
      <c r="A8" s="24"/>
      <c r="B8" s="99">
        <v>1</v>
      </c>
      <c r="C8" s="112" t="s">
        <v>61</v>
      </c>
      <c r="D8" s="101">
        <v>1</v>
      </c>
      <c r="E8" s="102" t="s">
        <v>49</v>
      </c>
      <c r="F8" s="113" t="s">
        <v>62</v>
      </c>
      <c r="G8" s="142"/>
      <c r="H8" s="142"/>
      <c r="I8" s="100" t="s">
        <v>52</v>
      </c>
      <c r="J8" s="103" t="s">
        <v>56</v>
      </c>
      <c r="K8" s="104"/>
      <c r="L8" s="111" t="s">
        <v>57</v>
      </c>
      <c r="M8" s="112" t="s">
        <v>59</v>
      </c>
      <c r="N8" s="112" t="s">
        <v>60</v>
      </c>
      <c r="O8" s="105" t="s">
        <v>63</v>
      </c>
      <c r="P8" s="106">
        <f>D8*Q8</f>
        <v>50000</v>
      </c>
      <c r="Q8" s="107">
        <v>50000</v>
      </c>
      <c r="R8" s="143"/>
      <c r="S8" s="108">
        <f>D8*R8</f>
        <v>0</v>
      </c>
      <c r="T8" s="109" t="str">
        <f>IF(ISNUMBER(R8), IF(R8&gt;Q8,"NEVYHOVUJE","VYHOVUJE")," ")</f>
        <v xml:space="preserve"> </v>
      </c>
      <c r="U8" s="102"/>
      <c r="V8" s="102" t="s">
        <v>13</v>
      </c>
    </row>
    <row r="9" spans="1:22" ht="16.5" thickTop="1" thickBot="1" x14ac:dyDescent="0.3">
      <c r="C9"/>
      <c r="D9"/>
      <c r="E9"/>
      <c r="F9"/>
      <c r="G9" s="25"/>
      <c r="H9"/>
      <c r="I9"/>
      <c r="J9"/>
      <c r="N9"/>
      <c r="O9"/>
      <c r="P9" s="27"/>
      <c r="S9" s="57"/>
    </row>
    <row r="10" spans="1:22" ht="60.75" customHeight="1" thickTop="1" thickBot="1" x14ac:dyDescent="0.3">
      <c r="B10" s="123" t="s">
        <v>10</v>
      </c>
      <c r="C10" s="123"/>
      <c r="D10" s="123"/>
      <c r="E10" s="123"/>
      <c r="F10" s="123"/>
      <c r="G10" s="123"/>
      <c r="H10" s="123"/>
      <c r="I10" s="123"/>
      <c r="J10" s="26"/>
      <c r="K10" s="26"/>
      <c r="L10" s="11"/>
      <c r="M10" s="11"/>
      <c r="N10" s="11"/>
      <c r="O10" s="27"/>
      <c r="P10" s="27"/>
      <c r="Q10" s="28" t="s">
        <v>11</v>
      </c>
      <c r="R10" s="124" t="s">
        <v>12</v>
      </c>
      <c r="S10" s="125"/>
      <c r="T10" s="126"/>
      <c r="V10" s="29"/>
    </row>
    <row r="11" spans="1:22" ht="33" customHeight="1" thickTop="1" thickBot="1" x14ac:dyDescent="0.3">
      <c r="B11" s="127" t="s">
        <v>14</v>
      </c>
      <c r="C11" s="127"/>
      <c r="D11" s="127"/>
      <c r="E11" s="127"/>
      <c r="F11" s="127"/>
      <c r="G11" s="127"/>
      <c r="H11" s="30"/>
      <c r="I11" s="30"/>
      <c r="J11" s="30"/>
      <c r="L11" s="31"/>
      <c r="M11" s="31"/>
      <c r="N11" s="31"/>
      <c r="O11" s="32"/>
      <c r="P11" s="32"/>
      <c r="Q11" s="33">
        <f>SUM(P8:P8)</f>
        <v>50000</v>
      </c>
      <c r="R11" s="118">
        <f>SUM(S8:S8)</f>
        <v>0</v>
      </c>
      <c r="S11" s="119"/>
      <c r="T11" s="120"/>
    </row>
    <row r="12" spans="1:22" ht="18.600000000000001" customHeight="1" thickTop="1" x14ac:dyDescent="0.25">
      <c r="B12" s="34"/>
      <c r="C12" s="35"/>
      <c r="D12" s="36"/>
      <c r="E12" s="35"/>
      <c r="F12" s="35"/>
      <c r="G12" s="37"/>
      <c r="H12" s="37"/>
      <c r="I12" s="37"/>
      <c r="J12" s="37"/>
      <c r="N12"/>
    </row>
    <row r="13" spans="1:22" ht="18.600000000000001" customHeight="1" x14ac:dyDescent="0.25">
      <c r="B13" s="116" t="s">
        <v>54</v>
      </c>
      <c r="C13" s="117"/>
      <c r="D13" s="117"/>
      <c r="E13" s="117"/>
      <c r="F13" s="117"/>
      <c r="G13" s="117"/>
      <c r="H13" s="117"/>
      <c r="I13" s="117"/>
      <c r="J13"/>
      <c r="N13"/>
    </row>
    <row r="14" spans="1:22" ht="18.600000000000001" customHeight="1" x14ac:dyDescent="0.25">
      <c r="B14" s="38"/>
      <c r="C14" s="38"/>
      <c r="D14" s="38"/>
      <c r="E14" s="38"/>
      <c r="F14" s="38"/>
      <c r="I14"/>
      <c r="J14"/>
      <c r="N14"/>
    </row>
    <row r="15" spans="1:22" ht="18.600000000000001" customHeight="1" x14ac:dyDescent="0.25">
      <c r="C15"/>
      <c r="E15"/>
      <c r="F15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</sheetData>
  <sheetProtection algorithmName="SHA-512" hashValue="UkWyrnSSfSAG8vw7WPWjRn20npUPyrw4IYYKfEj0bYmvKg80GNcYefy1qqe74G/yZnQ473lMjoLduKjCR+K2yw==" saltValue="ao0z42yJXfzdFli23G8ByQ==" spinCount="100000" sheet="1" objects="1" scenarios="1"/>
  <mergeCells count="8">
    <mergeCell ref="B13:I13"/>
    <mergeCell ref="R11:T11"/>
    <mergeCell ref="B1:D1"/>
    <mergeCell ref="B10:I10"/>
    <mergeCell ref="R10:T10"/>
    <mergeCell ref="B11:G11"/>
    <mergeCell ref="B2:D2"/>
    <mergeCell ref="G3:O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9"/>
  <sheetViews>
    <sheetView workbookViewId="0">
      <selection activeCell="E11" sqref="E11:G12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29" t="s">
        <v>37</v>
      </c>
      <c r="C1" s="129"/>
      <c r="D1" s="55"/>
    </row>
    <row r="2" spans="2:13" x14ac:dyDescent="0.25">
      <c r="B2" s="130" t="str">
        <f>'Nabídková cena'!B2:D2</f>
        <v xml:space="preserve">Tiskárny, kopírky, multifunkce II. 014 - 2024 </v>
      </c>
      <c r="C2" s="130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38</v>
      </c>
      <c r="C9" s="54">
        <f>'Nabídková cena'!R11</f>
        <v>0</v>
      </c>
      <c r="E9" s="131" t="s">
        <v>16</v>
      </c>
      <c r="F9" s="132"/>
      <c r="G9" s="133"/>
      <c r="H9" s="134">
        <f ca="1">SUM(C9+G29)</f>
        <v>0</v>
      </c>
      <c r="I9" s="135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17</v>
      </c>
      <c r="C11" s="47" t="s">
        <v>5</v>
      </c>
      <c r="D11" s="48" t="s">
        <v>18</v>
      </c>
      <c r="E11" s="136"/>
      <c r="F11" s="137"/>
      <c r="G11" s="138"/>
    </row>
    <row r="12" spans="2:13" s="49" customFormat="1" ht="27" customHeight="1" thickBot="1" x14ac:dyDescent="0.3">
      <c r="B12" s="87" t="s">
        <v>19</v>
      </c>
      <c r="C12" s="89">
        <f>'Nabídková cena'!G8</f>
        <v>0</v>
      </c>
      <c r="D12" s="88">
        <v>5000</v>
      </c>
      <c r="E12" s="139"/>
      <c r="F12" s="140"/>
      <c r="G12" s="141"/>
    </row>
    <row r="13" spans="2:13" s="49" customFormat="1" ht="40.5" customHeight="1" thickBot="1" x14ac:dyDescent="0.3">
      <c r="B13" s="50" t="s">
        <v>20</v>
      </c>
      <c r="C13" s="47" t="s">
        <v>21</v>
      </c>
      <c r="D13" s="47" t="s">
        <v>22</v>
      </c>
      <c r="E13" s="47" t="s">
        <v>23</v>
      </c>
      <c r="F13" s="47" t="s">
        <v>24</v>
      </c>
      <c r="G13" s="51" t="s">
        <v>25</v>
      </c>
      <c r="I13" s="52" t="s">
        <v>26</v>
      </c>
      <c r="M13" s="53"/>
    </row>
    <row r="14" spans="2:13" s="49" customFormat="1" x14ac:dyDescent="0.25">
      <c r="B14" s="70" t="s">
        <v>27</v>
      </c>
      <c r="C14" s="97"/>
      <c r="D14" s="92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25">
      <c r="B15" s="74" t="s">
        <v>28</v>
      </c>
      <c r="C15" s="90"/>
      <c r="D15" s="93"/>
      <c r="E15" s="75"/>
      <c r="F15" s="72">
        <f t="shared" ref="F15:F26" ca="1" si="0">IF(CELL("obsah",$D15)=0,0,ROUNDUP($D$12/$D15*12,0))</f>
        <v>0</v>
      </c>
      <c r="G15" s="76">
        <f t="shared" ref="G15:G26" ca="1" si="1">E15*F15</f>
        <v>0</v>
      </c>
      <c r="I15" s="73"/>
    </row>
    <row r="16" spans="2:13" s="49" customFormat="1" x14ac:dyDescent="0.25">
      <c r="B16" s="74" t="s">
        <v>29</v>
      </c>
      <c r="C16" s="90"/>
      <c r="D16" s="93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30</v>
      </c>
      <c r="C17" s="90"/>
      <c r="D17" s="93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31</v>
      </c>
      <c r="C18" s="90"/>
      <c r="D18" s="94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32</v>
      </c>
      <c r="C19" s="91"/>
      <c r="D19" s="95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33</v>
      </c>
      <c r="C20" s="80"/>
      <c r="D20" s="95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x14ac:dyDescent="0.25">
      <c r="B21" s="110" t="s">
        <v>33</v>
      </c>
      <c r="C21" s="80"/>
      <c r="D21" s="95"/>
      <c r="E21" s="81"/>
      <c r="F21" s="72">
        <f t="shared" ca="1" si="0"/>
        <v>0</v>
      </c>
      <c r="G21" s="76">
        <f t="shared" ref="G21:G25" ca="1" si="2">E21*F21</f>
        <v>0</v>
      </c>
      <c r="I21" s="73"/>
    </row>
    <row r="22" spans="2:9" s="49" customFormat="1" x14ac:dyDescent="0.25">
      <c r="B22" s="110" t="s">
        <v>33</v>
      </c>
      <c r="C22" s="80"/>
      <c r="D22" s="95"/>
      <c r="E22" s="81"/>
      <c r="F22" s="72">
        <f t="shared" ca="1" si="0"/>
        <v>0</v>
      </c>
      <c r="G22" s="76">
        <f t="shared" ca="1" si="2"/>
        <v>0</v>
      </c>
      <c r="I22" s="73"/>
    </row>
    <row r="23" spans="2:9" s="49" customFormat="1" x14ac:dyDescent="0.25">
      <c r="B23" s="110" t="s">
        <v>33</v>
      </c>
      <c r="C23" s="80"/>
      <c r="D23" s="95"/>
      <c r="E23" s="81"/>
      <c r="F23" s="72">
        <f t="shared" ca="1" si="0"/>
        <v>0</v>
      </c>
      <c r="G23" s="76">
        <f t="shared" ca="1" si="2"/>
        <v>0</v>
      </c>
      <c r="I23" s="73"/>
    </row>
    <row r="24" spans="2:9" s="49" customFormat="1" x14ac:dyDescent="0.25">
      <c r="B24" s="110" t="s">
        <v>33</v>
      </c>
      <c r="C24" s="80"/>
      <c r="D24" s="95"/>
      <c r="E24" s="81"/>
      <c r="F24" s="72">
        <f t="shared" ca="1" si="0"/>
        <v>0</v>
      </c>
      <c r="G24" s="76">
        <f t="shared" ca="1" si="2"/>
        <v>0</v>
      </c>
      <c r="I24" s="73"/>
    </row>
    <row r="25" spans="2:9" s="49" customFormat="1" x14ac:dyDescent="0.25">
      <c r="B25" s="110" t="s">
        <v>33</v>
      </c>
      <c r="C25" s="80"/>
      <c r="D25" s="95"/>
      <c r="E25" s="81"/>
      <c r="F25" s="72">
        <f t="shared" ca="1" si="0"/>
        <v>0</v>
      </c>
      <c r="G25" s="76">
        <f t="shared" ca="1" si="2"/>
        <v>0</v>
      </c>
      <c r="I25" s="73"/>
    </row>
    <row r="26" spans="2:9" s="49" customFormat="1" ht="15.75" thickBot="1" x14ac:dyDescent="0.3">
      <c r="B26" s="82" t="s">
        <v>33</v>
      </c>
      <c r="C26" s="83"/>
      <c r="D26" s="96"/>
      <c r="E26" s="84"/>
      <c r="F26" s="85">
        <f t="shared" ca="1" si="0"/>
        <v>0</v>
      </c>
      <c r="G26" s="86">
        <f t="shared" ca="1" si="1"/>
        <v>0</v>
      </c>
      <c r="I26" s="73"/>
    </row>
    <row r="27" spans="2:9" s="49" customFormat="1" ht="30" customHeight="1" x14ac:dyDescent="0.25">
      <c r="B27" s="59" t="s">
        <v>34</v>
      </c>
      <c r="C27" s="60"/>
      <c r="D27" s="60"/>
      <c r="E27" s="60"/>
      <c r="F27" s="60"/>
      <c r="G27" s="61">
        <f ca="1">SUM(G14:G26)</f>
        <v>0</v>
      </c>
    </row>
    <row r="28" spans="2:9" s="49" customFormat="1" ht="30" customHeight="1" x14ac:dyDescent="0.25">
      <c r="B28" s="62" t="s">
        <v>35</v>
      </c>
      <c r="G28" s="63">
        <f ca="1">G27*5</f>
        <v>0</v>
      </c>
    </row>
    <row r="29" spans="2:9" s="49" customFormat="1" ht="30" customHeight="1" thickBot="1" x14ac:dyDescent="0.3">
      <c r="B29" s="64" t="s">
        <v>36</v>
      </c>
      <c r="C29" s="65"/>
      <c r="D29" s="66">
        <f>'Nabídková cena'!D8</f>
        <v>1</v>
      </c>
      <c r="E29" s="67"/>
      <c r="F29" s="68"/>
      <c r="G29" s="69">
        <f ca="1">SUM(G28*D29)</f>
        <v>0</v>
      </c>
    </row>
  </sheetData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2024-05-30T10:35:25Z</cp:lastPrinted>
  <dcterms:created xsi:type="dcterms:W3CDTF">2014-03-05T12:43:32Z</dcterms:created>
  <dcterms:modified xsi:type="dcterms:W3CDTF">2024-07-16T08:45:29Z</dcterms:modified>
</cp:coreProperties>
</file>